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a767baff4138" /></Relationships>
</file>

<file path=xl/workbook.xml><?xml version="1.0" encoding="utf-8"?>
<workbook xmlns="http://schemas.openxmlformats.org/spreadsheetml/2006/main">
  <sheets>
    <sheet xmlns:r="http://schemas.openxmlformats.org/officeDocument/2006/relationships" name="料金比較" sheetId="1" r:id="Rc56906409aad48f4"/>
    <sheet xmlns:r="http://schemas.openxmlformats.org/officeDocument/2006/relationships" name="入力・計算" sheetId="2" r:id="R29bd22efddae40dd"/>
  </sheets>
  <calcPr calcId="0"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#,##0;(#,##0);&quot;—&quot;"/>
    <numFmt numFmtId="201" formatCode="#,##0.00;(#,##0.00);&quot;—&quot;"/>
  </numFmts>
  <fonts count="6">
    <font>
      <sz val="11"/>
      <name val="Carlito"/>
    </font>
    <font>
      <sz val="10"/>
      <color rgb="FF263A32"/>
      <name val="Meiryo"/>
    </font>
    <font>
      <b/>
      <sz val="15"/>
      <color rgb="FF263A32"/>
      <name val="Meiryo"/>
    </font>
    <font>
      <b/>
      <sz val="10"/>
      <color rgb="FFFFFFFF"/>
      <name val="Meiryo"/>
    </font>
    <font>
      <sz val="10"/>
      <color rgb="FF164DB5"/>
      <name val="Meiryo"/>
    </font>
    <font>
      <b/>
      <sz val="10"/>
      <color rgb="FF263A32"/>
      <name val="Meiryo"/>
    </font>
  </fonts>
  <fills count="5">
    <fill>
      <patternFill patternType="none"/>
    </fill>
    <fill>
      <patternFill patternType="gray125"/>
    </fill>
    <fill>
      <patternFill patternType="solid">
        <fgColor rgb="FF405A4A"/>
      </patternFill>
    </fill>
    <fill>
      <patternFill patternType="solid">
        <fgColor rgb="FFFFF1CB"/>
      </patternFill>
    </fill>
    <fill>
      <patternFill patternType="solid">
        <fgColor rgb="FFF2F5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3B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200" fontId="4" fillId="3" borderId="0" xfId="0" applyNumberFormat="1" applyFont="1" applyFill="1" applyBorder="1" applyAlignment="1">
      <alignment horizontal="right" vertical="center"/>
    </xf>
    <xf numFmtId="200" fontId="4" fillId="3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horizontal="right" vertical="center"/>
    </xf>
    <xf numFmtId="201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horizontal="right" vertical="center"/>
    </xf>
    <xf numFmtId="0" fontId="5" fillId="4" borderId="0" xfId="0" applyNumberFormat="1" applyFont="1" applyFill="1" applyBorder="1" applyAlignment="1">
      <alignment vertical="center"/>
    </xf>
    <xf numFmtId="200" fontId="5" fillId="4" borderId="0" xfId="0" applyNumberFormat="1" applyFont="1" applyFill="1" applyBorder="1" applyAlignment="1">
      <alignment horizontal="right" vertical="center"/>
    </xf>
    <xf applyProtection="1" numFmtId="201" fontId="1" fillId="0" borderId="0" xfId="0" applyNumberFormat="1" applyFont="1" applyFill="1" applyBorder="1" applyAlignment="1">
      <alignment vertical="center"/>
      <protection locked="0"/>
    </xf>
    <xf applyProtection="1" numFmtId="200" fontId="4" fillId="3" borderId="0" xfId="0" applyNumberFormat="1" applyFont="1" applyFill="1" applyBorder="1" applyAlignment="1">
      <alignment horizontal="right" vertical="center"/>
      <protection locked="0"/>
    </xf>
    <xf applyProtection="1" numFmtId="200" fontId="1" fillId="0" borderId="0" xfId="0" applyNumberFormat="1" applyFont="1" applyFill="1" applyBorder="1" applyAlignment="1">
      <alignment vertical="center"/>
      <protection locked="0"/>
    </xf>
  </cellXfs>
  <cellStyles count="1">
    <cellStyle name="Normal" xfId="0"/>
  </cellStyles>
  <dxfs count="6">
    <dxf>
      <font>
        <b/>
        <color rgb="FFA33128"/>
      </font>
      <fill>
        <patternFill patternType="solid">
          <bgColor rgb="FFFBE6E2"/>
        </patternFill>
      </fill>
    </dxf>
    <dxf>
      <font>
        <b/>
        <color rgb="FFA33128"/>
      </font>
      <fill>
        <patternFill patternType="solid">
          <bgColor rgb="FFFBE6E2"/>
        </patternFill>
      </fill>
    </dxf>
    <dxf>
      <font>
        <b/>
        <color rgb="FFA33128"/>
      </font>
      <fill>
        <patternFill patternType="solid">
          <bgColor rgb="FFFBE6E2"/>
        </patternFill>
      </fill>
    </dxf>
    <dxf>
      <font>
        <b/>
        <color rgb="FFA33128"/>
      </font>
    </dxf>
    <dxf>
      <font>
        <b/>
        <color rgb="FFA33128"/>
      </font>
      <fill>
        <patternFill patternType="solid">
          <bgColor rgb="FFFBE6E2"/>
        </patternFill>
      </fill>
    </dxf>
    <dxf>
      <font>
        <b/>
        <color rgb="FFA33128"/>
      </font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092a9a6694623" /><Relationship Type="http://schemas.openxmlformats.org/officeDocument/2006/relationships/theme" Target="/xl/theme/theme1.xml" Id="Re6e310e61ad941be" /><Relationship Type="http://schemas.openxmlformats.org/officeDocument/2006/relationships/sharedStrings" Target="/xl/sharedStrings.xml" Id="R012eb1585bbe4c8d" /><Relationship Type="http://schemas.openxmlformats.org/officeDocument/2006/relationships/worksheet" Target="/xl/worksheets/sheet1.xml" Id="Rc56906409aad48f4" /><Relationship Type="http://schemas.openxmlformats.org/officeDocument/2006/relationships/worksheet" Target="/xl/worksheets/sheet2.xml" Id="R29bd22efddae40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405A4A"/>
  </sheetPr>
  <sheetViews>
    <sheetView showGridLines="0" workbookViewId="0"/>
  </sheetViews>
  <sheetFormatPr defaultRowHeight="15"/>
  <cols>
    <col min="1" max="1" width="3" hidden="0" customWidth="1"/>
    <col min="2" max="2" width="32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34" hidden="0" customWidth="1"/>
  </cols>
  <sheetData>
    <row r="2" ht="33" customHeight="1">
      <c r="B2" s="3" t="str">
        <v>料金変更の収支比較　無料1サービス版</v>
      </c>
      <c r="C2" s="2"/>
      <c r="D2" s="2"/>
      <c r="E2" s="2"/>
      <c r="F2" s="2"/>
      <c r="G2" s="2"/>
      <c r="H2" s="2"/>
      <c r="I2" s="2"/>
    </row>
    <row r="3" ht="27" customHeight="1">
      <c r="B3" s="4"/>
      <c r="C3" s="4"/>
      <c r="D3" s="4"/>
      <c r="E3" s="4"/>
      <c r="F3" s="4"/>
      <c r="G3" s="4"/>
      <c r="H3" s="4"/>
      <c r="I3" s="4"/>
    </row>
    <row r="4" ht="27" customHeight="1">
      <c r="B4" s="2" t="str">
        <v>初期値は架空サンプルです。黄色の入力セルを実際の値に置き換えてください。</v>
      </c>
      <c r="C4" s="2"/>
      <c r="D4" s="2"/>
      <c r="E4" s="2"/>
      <c r="F4" s="2"/>
      <c r="G4" s="2"/>
      <c r="H4" s="2"/>
      <c r="I4" s="2"/>
    </row>
    <row r="5" ht="27" customHeight="1">
      <c r="B5" s="2"/>
      <c r="C5" s="2"/>
      <c r="D5" s="2"/>
      <c r="E5" s="2"/>
      <c r="F5" s="2"/>
      <c r="G5" s="2"/>
      <c r="H5" s="2"/>
      <c r="I5" s="2"/>
    </row>
    <row r="6" ht="44" customHeight="1">
      <c r="B6" s="8" t="str">
        <v>月間の合計（円）</v>
      </c>
      <c r="C6" s="8" t="str">
        <v>現行</v>
      </c>
      <c r="D6" s="8" t="str">
        <v>変更後</v>
      </c>
      <c r="E6" s="8" t="str">
        <v>差額</v>
      </c>
      <c r="F6" s="2" t="str">
        <v>集計状態</v>
      </c>
      <c r="G6" s="2" t="str">
        <f>IF(COUNTIFS('入力・計算'!I8:I8,"入力不備")&gt;0,"入力を確認",IF(COUNTIFS('入力・計算'!I8:I8,"入力済")=0,"未入力",IF('入力・計算'!D4&lt;&gt;"入力済","固定費を確認","計算済")))</f>
        <v>計算済</v>
      </c>
      <c r="H6" s="2"/>
      <c r="I6" s="2"/>
    </row>
    <row r="7" ht="27" customHeight="1">
      <c r="B7" s="2" t="str">
        <v>売上</v>
      </c>
      <c r="C7" s="17" t="n">
        <f>IF($G$6="計算済",SUM('入力・計算'!C24:C24),"")</f>
        <v>200000</v>
      </c>
      <c r="D7" s="17" t="n">
        <f>IF($G$6="計算済",SUM('入力・計算'!D24:D24),"")</f>
        <v>198000</v>
      </c>
      <c r="E7" s="17" t="n">
        <f>IF($G$6="計算済",D7-C7,"")</f>
        <v>-2000</v>
      </c>
      <c r="F7" s="2"/>
      <c r="G7" s="2"/>
      <c r="H7" s="2"/>
      <c r="I7" s="2"/>
    </row>
    <row r="8" ht="27" customHeight="1">
      <c r="B8" s="2" t="str">
        <v>限界利益</v>
      </c>
      <c r="C8" s="17" t="n">
        <f>IF($G$6="計算済",SUM('入力・計算'!G24:G24),"")</f>
        <v>180000</v>
      </c>
      <c r="D8" s="17" t="n">
        <f>IF($G$6="計算済",SUM('入力・計算'!H24:H24),"")</f>
        <v>180000</v>
      </c>
      <c r="E8" s="17" t="n">
        <f>IF($G$6="計算済",D8-C8,"")</f>
        <v>0</v>
      </c>
      <c r="F8" s="2"/>
      <c r="G8" s="2"/>
      <c r="H8" s="2"/>
      <c r="I8" s="2"/>
    </row>
    <row r="9" ht="27" customHeight="1">
      <c r="B9" s="2" t="str">
        <v>共通固定費（1回控除）</v>
      </c>
      <c r="C9" s="17" t="n">
        <f>IF($G$6="計算済",'入力・計算'!$C$4,"")</f>
        <v>100000</v>
      </c>
      <c r="D9" s="17" t="n">
        <f>IF($G$6="計算済",'入力・計算'!$C$4,"")</f>
        <v>100000</v>
      </c>
      <c r="E9" s="17" t="n">
        <f>IF($G$6="計算済",D9-C9,"")</f>
        <v>0</v>
      </c>
      <c r="F9" s="2"/>
      <c r="G9" s="2"/>
      <c r="H9" s="2"/>
      <c r="I9" s="2"/>
    </row>
    <row r="10" ht="27" customHeight="1">
      <c r="B10" s="22" t="str">
        <v>固定費控除後の月間利益</v>
      </c>
      <c r="C10" s="23" t="n">
        <f>IF($G$6="計算済",C8-C9,"")</f>
        <v>80000</v>
      </c>
      <c r="D10" s="23" t="n">
        <f>IF($G$6="計算済",D8-D9,"")</f>
        <v>80000</v>
      </c>
      <c r="E10" s="23" t="n">
        <f>IF($G$6="計算済",D10-C10,"")</f>
        <v>0</v>
      </c>
      <c r="F10" s="2"/>
      <c r="G10" s="2"/>
      <c r="H10" s="2"/>
      <c r="I10" s="2"/>
    </row>
    <row r="11" ht="27" customHeight="1">
      <c r="B11" s="2" t="str">
        <v>月間来店数（回）</v>
      </c>
      <c r="C11" s="17" t="n">
        <f>IF($G$6="計算済",SUM('入力・計算'!G8:G8),"")</f>
        <v>40</v>
      </c>
      <c r="D11" s="17" t="n">
        <f>IF($G$6="計算済",SUM('入力・計算'!H8:H8),"")</f>
        <v>36</v>
      </c>
      <c r="E11" s="17" t="n">
        <f>IF($G$6="計算済",D11-C11,"")</f>
        <v>-4</v>
      </c>
      <c r="F11" s="2"/>
      <c r="G11" s="2"/>
      <c r="H11" s="2"/>
      <c r="I11" s="2"/>
    </row>
    <row r="12" ht="27" customHeight="1">
      <c r="B12" s="2"/>
      <c r="C12" s="2"/>
      <c r="D12" s="2"/>
      <c r="E12" s="2"/>
      <c r="F12" s="2"/>
      <c r="G12" s="2"/>
      <c r="H12" s="2"/>
      <c r="I12" s="2"/>
    </row>
    <row r="13" ht="27" customHeight="1">
      <c r="B13" s="2" t="str">
        <v>限界利益＝売上－変動費。月間利益＝合計限界利益－共通固定費。金額の税込・税抜基準は統一してください。</v>
      </c>
      <c r="C13" s="2"/>
      <c r="D13" s="2"/>
      <c r="E13" s="2"/>
      <c r="F13" s="2"/>
      <c r="G13" s="2"/>
      <c r="H13" s="2"/>
      <c r="I13" s="2"/>
    </row>
    <row r="14" ht="27" customHeight="1">
      <c r="B14" s="2"/>
      <c r="C14" s="2"/>
      <c r="D14" s="2"/>
      <c r="E14" s="2"/>
      <c r="F14" s="2"/>
      <c r="G14" s="2"/>
      <c r="H14" s="2"/>
      <c r="I14" s="2"/>
    </row>
    <row r="15" ht="44" customHeight="1">
      <c r="B15" s="8" t="str">
        <v>サービス名</v>
      </c>
      <c r="C15" s="8" t="str">
        <v>現行限界利益
円／時間</v>
      </c>
      <c r="D15" s="8" t="str">
        <v>変更後限界利益
円／時間</v>
      </c>
      <c r="E15" s="8" t="str">
        <v>維持に必要
回／月</v>
      </c>
      <c r="F15" s="8" t="str">
        <v>許容減少数
回／月</v>
      </c>
      <c r="G15" s="8" t="str">
        <v>現行限界利益
円／月</v>
      </c>
      <c r="H15" s="8" t="str">
        <v>変更後限界利益
円／月</v>
      </c>
      <c r="I15" s="8" t="str">
        <v>注意</v>
      </c>
    </row>
    <row r="16" ht="36" customHeight="1">
      <c r="B16" s="2" t="str">
        <f>IF('入力・計算'!I8="未入力","",IF('入力・計算'!I8&lt;&gt;"入力済",'入力・計算'!B8,'入力・計算'!B24))</f>
        <v>架空サンプル：カット</v>
      </c>
      <c r="C16" s="18" t="n">
        <f>IF('入力・計算'!I8="未入力","",IF('入力・計算'!I8&lt;&gt;"入力済","",'入力・計算'!K24))</f>
        <v>4500</v>
      </c>
      <c r="D16" s="18" t="n">
        <f>IF('入力・計算'!I8="未入力","",IF('入力・計算'!I8&lt;&gt;"入力済","",'入力・計算'!L24))</f>
        <v>5000</v>
      </c>
      <c r="E16" s="17" t="n">
        <f>IF('入力・計算'!I8="未入力","",IF('入力・計算'!I8&lt;&gt;"入力済","",'入力・計算'!I24))</f>
        <v>36</v>
      </c>
      <c r="F16" s="17" t="n">
        <f>IF('入力・計算'!I8="未入力","",IF('入力・計算'!I8&lt;&gt;"入力済","",'入力・計算'!J24))</f>
        <v>4</v>
      </c>
      <c r="G16" s="17" t="n">
        <f>IF('入力・計算'!I8="未入力","",IF('入力・計算'!I8&lt;&gt;"入力済","",'入力・計算'!G24))</f>
        <v>180000</v>
      </c>
      <c r="H16" s="17" t="n">
        <f>IF('入力・計算'!I8="未入力","",IF('入力・計算'!I8&lt;&gt;"入力済","",'入力・計算'!H24))</f>
        <v>180000</v>
      </c>
      <c r="I16" s="19" t="str">
        <f>IF('入力・計算'!I8="未入力","",IF('入力・計算'!I8&lt;&gt;"入力済","入力を確認",'入力・計算'!M24))</f>
      </c>
    </row>
    <row r="17" ht="27" customHeight="1">
      <c r="B17" s="2"/>
      <c r="C17" s="2"/>
      <c r="D17" s="2"/>
      <c r="E17" s="2"/>
      <c r="F17" s="2"/>
      <c r="G17" s="2"/>
      <c r="H17" s="2"/>
      <c r="I17" s="2"/>
    </row>
    <row r="18" ht="27" customHeight="1">
      <c r="B18" s="2"/>
      <c r="C18" s="2"/>
      <c r="D18" s="2"/>
      <c r="E18" s="2"/>
      <c r="F18" s="2"/>
      <c r="G18" s="2"/>
      <c r="H18" s="2"/>
      <c r="I18" s="2"/>
    </row>
    <row r="19" ht="27" customHeight="1">
      <c r="B19" s="2" t="str">
        <v>必要来店数は「現行の月間限界利益 ÷ 変更後の1回限界利益」を整数に切り上げます。</v>
      </c>
      <c r="C19" s="2"/>
      <c r="D19" s="2"/>
      <c r="E19" s="2"/>
      <c r="F19" s="2"/>
      <c r="G19" s="2"/>
      <c r="H19" s="2"/>
      <c r="I19" s="2"/>
    </row>
    <row r="20" ht="27" customHeight="1">
      <c r="B20" s="2" t="str">
        <v>許容減少数＝現行来店数－必要来店数。正は減らせる回数、負は追加で必要な回数です。</v>
      </c>
      <c r="C20" s="2"/>
      <c r="D20" s="2"/>
      <c r="E20" s="2"/>
      <c r="F20" s="2"/>
      <c r="G20" s="2"/>
      <c r="H20" s="2"/>
      <c r="I20" s="2"/>
    </row>
    <row r="21" ht="27" customHeight="1">
      <c r="B21" s="2" t="str">
        <v>現行の月間限界利益または変更後の1回限界利益が0以下なら、必要来店数・許容減少数はN/Aです。</v>
      </c>
      <c r="C21" s="2"/>
      <c r="D21" s="2"/>
      <c r="E21" s="2"/>
      <c r="F21" s="2"/>
      <c r="G21" s="2"/>
      <c r="H21" s="2"/>
      <c r="I21" s="2"/>
    </row>
    <row r="22" ht="27" customHeight="1">
      <c r="B22" s="2" t="str">
        <v>時間当たり限界利益は固定費を含みません。月間利益は入力した固定費だけを控除した比較値です。</v>
      </c>
      <c r="C22" s="2"/>
      <c r="D22" s="2"/>
      <c r="E22" s="2"/>
      <c r="F22" s="2"/>
      <c r="G22" s="2"/>
      <c r="H22" s="2"/>
      <c r="I22" s="2"/>
    </row>
    <row r="23" ht="27" customHeight="1">
      <c r="B23" s="2" t="str">
        <v>各サービスの来店数は独立して入力します。需要の予測や利益の保証を行うものではありません。</v>
      </c>
      <c r="C23" s="2"/>
      <c r="D23" s="2"/>
      <c r="E23" s="2"/>
      <c r="F23" s="2"/>
      <c r="G23" s="2"/>
      <c r="H23" s="2"/>
      <c r="I23" s="2"/>
    </row>
    <row r="24" ht="27" customHeight="1">
      <c r="B24" s="2" t="str">
        <v>使い方と計算例は「入力・計算」シートの下部をご覧ください。</v>
      </c>
      <c r="C24" s="2"/>
      <c r="D24" s="2"/>
      <c r="E24" s="2"/>
      <c r="F24" s="2"/>
      <c r="G24" s="2"/>
      <c r="H24" s="2"/>
      <c r="I24" s="2"/>
    </row>
    <row r="25" ht="27" customHeight="1">
      <c r="B25" s="2"/>
      <c r="C25" s="2"/>
      <c r="D25" s="2"/>
      <c r="E25" s="2"/>
      <c r="F25" s="2"/>
      <c r="G25" s="2"/>
      <c r="H25" s="2"/>
      <c r="I25" s="2"/>
    </row>
    <row r="26" ht="27" customHeight="1">
      <c r="B26" s="2"/>
      <c r="C26" s="2"/>
      <c r="D26" s="2"/>
      <c r="E26" s="2"/>
      <c r="F26" s="2"/>
      <c r="G26" s="2"/>
      <c r="H26" s="2"/>
      <c r="I26" s="2"/>
    </row>
  </sheetData>
  <sheetProtection sheet="1" objects="1" scenarios="1" selectLockedCells="0" selectUnlockedCells="0"/>
  <conditionalFormatting sqref="C10:E10">
    <cfRule type="cellIs" dxfId="3" priority="1" operator="lessThan">
      <formula>0</formula>
    </cfRule>
  </conditionalFormatting>
  <conditionalFormatting sqref="I16:I16">
    <cfRule type="containsText" dxfId="4" priority="2" operator="containsText" text="0以下"/>
  </conditionalFormatting>
  <conditionalFormatting sqref="F16:F16">
    <cfRule type="cellIs" dxfId="5" priority="3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405A4A"/>
  </sheetPr>
  <sheetViews>
    <sheetView showGridLines="0" workbookViewId="0"/>
  </sheetViews>
  <sheetFormatPr defaultRowHeight="15"/>
  <cols>
    <col min="1" max="1" width="3" hidden="0" customWidth="1"/>
    <col min="2" max="2" width="32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  <col min="7" max="7" width="16" hidden="0" customWidth="1"/>
    <col min="8" max="8" width="16" hidden="0" customWidth="1"/>
    <col min="9" max="9" width="18" hidden="0" customWidth="1"/>
    <col min="10" max="10" width="18" hidden="0" customWidth="1"/>
    <col min="11" max="11" width="18" hidden="0" customWidth="1"/>
    <col min="12" max="12" width="18" hidden="0" customWidth="1"/>
    <col min="13" max="13" width="32" hidden="0" customWidth="1"/>
  </cols>
  <sheetData>
    <row r="2" ht="33" customHeight="1">
      <c r="B2" s="3" t="str">
        <v>入力と計算の根拠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7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7" customHeight="1">
      <c r="B4" s="2" t="str">
        <v>月の共通固定費（円）</v>
      </c>
      <c r="C4" s="22" t="n">
        <v>100000</v>
      </c>
      <c r="D4" s="2" t="str">
        <f>IF(NOT(ISNUMBER(C4)),"固定費を確認",IF(OR(C4&lt;0,MOD(C4,1)&lt;&gt;0),"固定費を確認","入力済"))</f>
        <v>入力済</v>
      </c>
      <c r="E4" s="2"/>
      <c r="F4" s="2"/>
      <c r="G4" s="2"/>
      <c r="H4" s="2"/>
      <c r="I4" s="2"/>
      <c r="J4" s="2"/>
      <c r="K4" s="2"/>
      <c r="L4" s="2"/>
      <c r="M4" s="2"/>
    </row>
    <row r="5" ht="27" customHeight="1">
      <c r="B5" s="2" t="str">
        <v>変動費は現行・変更後で共通です。材料費が変わる場合は変動費を更新して再比較します。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27" customHeight="1">
      <c r="B6" s="2" t="str">
        <v>金額は整数円、来店数は0以上の整数、所要時間は1分以上の整数。空行はすべて空欄にします。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44" customHeight="1">
      <c r="B7" s="8" t="str">
        <v>サービス名</v>
      </c>
      <c r="C7" s="8" t="str">
        <v>現行価格
円／回</v>
      </c>
      <c r="D7" s="8" t="str">
        <v>変更後価格
円／回</v>
      </c>
      <c r="E7" s="8" t="str">
        <v>変動費
円／回</v>
      </c>
      <c r="F7" s="8" t="str">
        <v>所要時間
分／回</v>
      </c>
      <c r="G7" s="8" t="str">
        <v>現行の月来店数
回／月</v>
      </c>
      <c r="H7" s="8" t="str">
        <v>変更後の月来店数
回／月</v>
      </c>
      <c r="I7" s="8" t="str">
        <v>入力状態</v>
      </c>
      <c r="J7" s="2"/>
      <c r="K7" s="2"/>
      <c r="L7" s="2"/>
      <c r="M7" s="2"/>
    </row>
    <row r="8" ht="27" customHeight="1">
      <c r="B8" s="23" t="str">
        <v>架空サンプル：カット</v>
      </c>
      <c r="C8" s="24" t="n">
        <v>5000</v>
      </c>
      <c r="D8" s="24" t="n">
        <v>5500</v>
      </c>
      <c r="E8" s="24" t="n">
        <v>500</v>
      </c>
      <c r="F8" s="24" t="n">
        <v>60</v>
      </c>
      <c r="G8" s="24" t="n">
        <v>40</v>
      </c>
      <c r="H8" s="24" t="n">
        <v>36</v>
      </c>
      <c r="I8" s="2" t="str">
        <f>IF(COUNTA(B8:H8)=0,"未入力",IF(OR(NOT(ISTEXT(B8)),LEN(TRIM(B8))=0,NOT(AND(ISNUMBER(C8),ISNUMBER(D8),ISNUMBER(E8),ISNUMBER(F8),ISNUMBER(G8),ISNUMBER(H8)))),"入力不備",IF(OR(C8&lt;=0,D8&lt;=0,E8&lt;0,F8&lt;=0,G8&lt;0,H8&lt;0,MOD(C8,1)&lt;&gt;0,MOD(D8,1)&lt;&gt;0,MOD(E8,1)&lt;&gt;0,MOD(F8,1)&lt;&gt;0,MOD(G8,1)&lt;&gt;0,MOD(H8,1)&lt;&gt;0),"入力不備","入力済")))</f>
        <v>入力済</v>
      </c>
      <c r="J8" s="2"/>
      <c r="K8" s="2"/>
      <c r="L8" s="2"/>
      <c r="M8" s="2"/>
    </row>
    <row r="9" ht="27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ht="27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ht="27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ht="27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ht="27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ht="27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ht="27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27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27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27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27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ht="27" customHeight="1">
      <c r="B20" s="2" t="str">
        <v>黄色・青字は編集用。黒字は自動計算です。下の内訳で各サービスの計算を確認できます。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ht="27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ht="27" customHeight="1">
      <c r="B22" s="2" t="str">
        <v>月間売上・限界利益と、現行の月間限界利益を維持する来店数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ht="44" customHeight="1">
      <c r="B23" s="8" t="str">
        <v>サービス名</v>
      </c>
      <c r="C23" s="8" t="str">
        <v>現行売上
円／月</v>
      </c>
      <c r="D23" s="8" t="str">
        <v>変更後売上
円／月</v>
      </c>
      <c r="E23" s="8" t="str">
        <v>現行限界利益
円／回</v>
      </c>
      <c r="F23" s="8" t="str">
        <v>変更後限界利益
円／回</v>
      </c>
      <c r="G23" s="8" t="str">
        <v>現行限界利益
円／月</v>
      </c>
      <c r="H23" s="8" t="str">
        <v>変更後限界利益
円／月</v>
      </c>
      <c r="I23" s="8" t="str">
        <v>維持に必要
回／月</v>
      </c>
      <c r="J23" s="8" t="str">
        <v>許容減少数
回／月</v>
      </c>
      <c r="K23" s="8" t="str">
        <v>現行限界利益
円／時間</v>
      </c>
      <c r="L23" s="8" t="str">
        <v>変更後限界利益
円／時間</v>
      </c>
      <c r="M23" s="8" t="str">
        <v>注意</v>
      </c>
    </row>
    <row r="24" ht="36" customHeight="1">
      <c r="B24" s="2" t="str">
        <f>IF(I8="未入力","",B8)</f>
        <v>架空サンプル：カット</v>
      </c>
      <c r="C24" s="17" t="n">
        <f>IF(I8="入力済",C8*G8,"")</f>
        <v>200000</v>
      </c>
      <c r="D24" s="17" t="n">
        <f>IF(I8="入力済",D8*H8,"")</f>
        <v>198000</v>
      </c>
      <c r="E24" s="17" t="n">
        <f>IF(I8="入力済",C8-E8,"")</f>
        <v>4500</v>
      </c>
      <c r="F24" s="17" t="n">
        <f>IF(I8="入力済",D8-E8,"")</f>
        <v>5000</v>
      </c>
      <c r="G24" s="17" t="n">
        <f>IF(I8="入力済",E24*G8,"")</f>
        <v>180000</v>
      </c>
      <c r="H24" s="17" t="n">
        <f>IF(I8="入力済",F24*H8,"")</f>
        <v>180000</v>
      </c>
      <c r="I24" s="17" t="n">
        <f>IF(I8="入力済",IF(AND(G24&gt;0,F24&gt;0),CEILING(G24/F24,1),"N/A"),"")</f>
        <v>36</v>
      </c>
      <c r="J24" s="17" t="n">
        <f>IF(I8="入力済",IF(ISNUMBER(I24),G8-I24,"N/A"),"")</f>
        <v>4</v>
      </c>
      <c r="K24" s="18" t="n">
        <f>IF(I8="入力済",E24*60/F8,"")</f>
        <v>4500</v>
      </c>
      <c r="L24" s="18" t="n">
        <f>IF(I8="入力済",F24*60/F8,"")</f>
        <v>5000</v>
      </c>
      <c r="M24" s="19" t="str">
        <f>IF(I8="未入力","",IF(I8&lt;&gt;"入力済","入力を確認",IF(F24&lt;=0,"変更後の限界利益が0以下",IF(G24&lt;=0,"現行の月間限界利益が0以下",IF(J24&lt;0,"追加来店が必要","")))))</f>
      </c>
    </row>
    <row r="25" ht="27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ht="27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ht="27" customHeight="1">
      <c r="B27" s="2" t="str">
        <v>使い方と前提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ht="27" customHeight="1">
      <c r="B28" s="2" t="str">
        <v>1. 架空サンプルを置き換え、サービス名と6項目を入力します。未使用の行は入力欄をすべて空にします。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ht="27" customHeight="1">
      <c r="B29" s="2" t="str">
        <v>2. 共通固定費は全サービス合計に対して月1回だけ入力します。サービス行に配賦しません。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ht="27" customHeight="1">
      <c r="B30" s="2" t="str">
        <v>3. 来店数は施術回数です。同じ人の再来は別の回として数え、売上計上と同じ範囲にそろえます。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ht="27" customHeight="1">
      <c r="B31" s="2" t="str">
        <v>4. 変動費には来店ごとに増える材料費・決済料等を含めます。固定費との二重計上を避けてください。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ht="27" customHeight="1">
      <c r="B32" s="2" t="str">
        <v>5. この版の変動費・所要時間は現行と変更後で共通です。税込・税抜や対象月の基準を統一します。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ht="27" customHeight="1">
      <c r="B33" s="2" t="str">
        <v>6. マクロ・外部リンクなし。Excel 2021以降／Microsoft 365デスクトップの自動計算設定を想定しています。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ht="27" customHeight="1">
      <c r="B34" s="2" t="str">
        <v>7. 数式は誤編集防止のシート保護付きです。パスワードなしで解除でき、改ざん防止機能ではありません。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ht="27" customHeight="1">
      <c r="B35" s="2" t="str">
        <v>8. 貼り付けで入力規則を回避する場合もあります。「入力不備」がある間、合計は表示しません。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ht="27" customHeight="1">
      <c r="B36" s="2" t="str">
        <v>9. 未入力の固定費は0円扱いにしません。固定費以外の税金・借入元金等は自動控除しません。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ht="27" customHeight="1">
      <c r="B37" s="2" t="str">
        <v>架空例：5,000円から5,500円へ、変動費500円、60分、現行40回、変更後36回、固定費100,000円。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ht="27" customHeight="1">
      <c r="B38" s="2" t="str">
        <v>現行：売上200,000円・限界利益180,000円・利益80,000円。変更後：198,000円・180,000円・80,000円。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ht="27" customHeight="1">
      <c r="B39" s="2" t="str">
        <v>維持に必要36回、許容減少4回。時間当たり限界利益は現行4,500円、変更後5,000円です。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ht="27" customHeight="1">
      <c r="B40" s="2" t="str">
        <v>計算根拠の参照（2026-10-28確認。入力値は市場データではなく架空値です）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ht="27" customHeight="1">
      <c r="B41" s="2" t="str">
        <v>限界利益と固定費の算式：https://legacy.sba.gov/business-guide/plan-your-business/calculate-your-startup-costs/break-even-point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ht="27" customHeight="1">
      <c r="B42" s="2" t="str">
        <v>CEILING：整数への切り上げ：https://support.microsoft.com/en-us/excel/functions/ceiling-function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ht="27" customHeight="1">
      <c r="B43" s="2" t="str">
        <v>必要来店数は赤字をゼロにする損益分岐点ではなく、現行限界利益の維持ラインです。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ht="27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</sheetData>
  <sheetProtection sheet="1" objects="1" scenarios="1" selectLockedCells="0" selectUnlockedCells="0"/>
  <conditionalFormatting sqref="I8:I8">
    <cfRule type="containsText" dxfId="0" priority="1" operator="containsText" text="入力不備"/>
  </conditionalFormatting>
  <conditionalFormatting sqref="D4:D4">
    <cfRule type="containsText" dxfId="1" priority="2" operator="containsText" text="確認"/>
  </conditionalFormatting>
  <conditionalFormatting sqref="M24:M24">
    <cfRule type="containsText" dxfId="2" priority="3" operator="containsText" text="0以下"/>
  </conditionalFormatting>
  <dataValidations count="5">
    <dataValidation type="whole" operator="greaterThanOrEqual" sqref="C4" allowBlank="1" showErrorMessage="1" errorStyle="stop" errorTitle="入力値を確認" error="指定された範囲の整数を入力してください。">
      <formula1>0</formula1>
    </dataValidation>
    <dataValidation type="whole" operator="greaterThanOrEqual" sqref="C8:D8" allowBlank="1" showErrorMessage="1" errorStyle="stop" errorTitle="入力値を確認" error="指定された範囲の整数を入力してください。">
      <formula1>1</formula1>
    </dataValidation>
    <dataValidation type="whole" operator="greaterThanOrEqual" sqref="E8" allowBlank="1" showErrorMessage="1" errorStyle="stop" errorTitle="入力値を確認" error="指定された範囲の整数を入力してください。">
      <formula1>0</formula1>
    </dataValidation>
    <dataValidation type="whole" operator="greaterThanOrEqual" sqref="F8" allowBlank="1" showErrorMessage="1" errorStyle="stop" errorTitle="入力値を確認" error="指定された範囲の整数を入力してください。">
      <formula1>1</formula1>
    </dataValidation>
    <dataValidation type="whole" operator="greaterThanOrEqual" sqref="G8:H8" allowBlank="1" showErrorMessage="1" errorStyle="stop" errorTitle="入力値を確認" error="指定された範囲の整数を入力してください。">
      <formula1>0</formula1>
    </dataValidation>
  </dataValidations>
  <pageMargins left="0.7" right="0.7" top="0.75" bottom="0.75" header="0.3" footer="0.3"/>
</worksheet>
</file>